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b2e1b56cc6aa34/Desktop/"/>
    </mc:Choice>
  </mc:AlternateContent>
  <xr:revisionPtr revIDLastSave="62" documentId="13_ncr:1_{0EDEC109-13DF-446E-A117-7B9EBEF4B929}" xr6:coauthVersionLast="47" xr6:coauthVersionMax="47" xr10:uidLastSave="{13CC5FBA-013C-48E0-B7D2-3890FA92642B}"/>
  <bookViews>
    <workbookView xWindow="-108" yWindow="-108" windowWidth="23256" windowHeight="12456" xr2:uid="{00000000-000D-0000-FFFF-FFFF00000000}"/>
  </bookViews>
  <sheets>
    <sheet name="31.12.2025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1" l="1"/>
  <c r="J43" i="31" s="1"/>
  <c r="I34" i="31"/>
  <c r="I6" i="31"/>
  <c r="J9" i="31"/>
  <c r="J11" i="31" s="1"/>
  <c r="I8" i="31"/>
  <c r="I7" i="31"/>
  <c r="H38" i="31" l="1"/>
  <c r="H43" i="31" s="1"/>
  <c r="F38" i="31"/>
  <c r="F43" i="31" s="1"/>
  <c r="D38" i="31"/>
  <c r="G34" i="31"/>
  <c r="E34" i="31"/>
  <c r="H9" i="31"/>
  <c r="F9" i="31"/>
  <c r="G9" i="31" s="1"/>
  <c r="G11" i="31" s="1"/>
  <c r="D9" i="31"/>
  <c r="D11" i="31" s="1"/>
  <c r="G8" i="31"/>
  <c r="E8" i="31"/>
  <c r="G7" i="31"/>
  <c r="E7" i="31"/>
  <c r="G6" i="31"/>
  <c r="E6" i="31"/>
  <c r="E38" i="31" l="1"/>
  <c r="E9" i="31"/>
  <c r="E11" i="31" s="1"/>
  <c r="I38" i="31"/>
  <c r="I43" i="31" s="1"/>
  <c r="H11" i="31"/>
  <c r="I9" i="31"/>
  <c r="I11" i="31" s="1"/>
  <c r="E43" i="31"/>
  <c r="F11" i="31"/>
  <c r="G38" i="31"/>
  <c r="G43" i="31" s="1"/>
  <c r="D43" i="31"/>
</calcChain>
</file>

<file path=xl/sharedStrings.xml><?xml version="1.0" encoding="utf-8"?>
<sst xmlns="http://schemas.openxmlformats.org/spreadsheetml/2006/main" count="73" uniqueCount="38">
  <si>
    <t xml:space="preserve"> </t>
  </si>
  <si>
    <t>Ortaklığın Aracılık Hizmetleri İçin Ödediği Komisyonlar</t>
  </si>
  <si>
    <t>Dönem</t>
  </si>
  <si>
    <t>Hisse Senedi İşlemleri İçin Ödenen Komisyon Tutarı (TL)</t>
  </si>
  <si>
    <t>Kamu Borçlanma Senedi İşlemleri İçin Ödenen Komisyon Tutarı (TL)</t>
  </si>
  <si>
    <t>Diğer İşlemler İçin Ödenen Komisyon Tutarı (TL)</t>
  </si>
  <si>
    <t>Ödenen Toplam Komisyon Tutarı (TL)</t>
  </si>
  <si>
    <t>Ortalama Net Aktif Değer (TL)</t>
  </si>
  <si>
    <t>Toplam Komisyon Tutarının Ortalama Net Aktif Değere Oranı (%)</t>
  </si>
  <si>
    <t>Komisyon Oranları (%)</t>
  </si>
  <si>
    <t/>
  </si>
  <si>
    <t>ARACI KURULUŞUN UNVANI :  İŞ YATIRIM MENKUL DEĞERLER A.Ş.</t>
  </si>
  <si>
    <t>Hisse Senedi</t>
  </si>
  <si>
    <t>Kamu Borçlanma Senetleri</t>
  </si>
  <si>
    <t>Özel Sektör Borçlanma Senetleri</t>
  </si>
  <si>
    <t>BPP (günlük)</t>
  </si>
  <si>
    <t>Ters Repo (O/N)</t>
  </si>
  <si>
    <t>Ters Repo (vadeli)</t>
  </si>
  <si>
    <t>VOB - Endeks Sözleşmesi</t>
  </si>
  <si>
    <t>Yabancı Menkul Kıymet</t>
  </si>
  <si>
    <t xml:space="preserve">Ortaklığın Dışarıdan Sağlanan Hizmetler ve Personel İçin Ödediği Komisyon ve Ücretler </t>
  </si>
  <si>
    <t>Portföy Yönetimi Hizmeti Alınan Kuruluşun Unvanı</t>
  </si>
  <si>
    <t>Ödenen Tutar (TL)</t>
  </si>
  <si>
    <t>Yatırım Danışmanlığı Hizmeti Alınan Kuruluşun Unvanı</t>
  </si>
  <si>
    <t>Muhasebe, Operasyon ve Risk Yönetim Sistemleri Gibi Hizmetlerin Alındığı Kuruluşun Unvanı</t>
  </si>
  <si>
    <t>İç Kontrolden Sorumlu Personel Tedarik Edilen Kuruluşun Unvanı</t>
  </si>
  <si>
    <t xml:space="preserve">Ortaklığa Dışarıdan Sağlanan Hizmetler ve Personel İçin Ödenen Toplam Komisyon ve </t>
  </si>
  <si>
    <t>Ücretlerin Ortalama Net Aktif Değere Oranı (%)</t>
  </si>
  <si>
    <t xml:space="preserve"> İş Portföy Yönetimi A.Ş.</t>
  </si>
  <si>
    <t>0.001125*gün sayısı</t>
  </si>
  <si>
    <t xml:space="preserve">İş Yatırım Menkul Değerler A.Ş. , Allegro Mali Müşavirlik ve Denetim Hizmetleri A.Ş.  </t>
  </si>
  <si>
    <t>Ocak-Mart 2025</t>
  </si>
  <si>
    <t>Nisan-Haziran 2025</t>
  </si>
  <si>
    <t>Ocak-Haziran 2025</t>
  </si>
  <si>
    <t>Temmuz-Eylül 2025</t>
  </si>
  <si>
    <t>Ocak-Eylül 2025</t>
  </si>
  <si>
    <t>Ekim-Aralık 2025</t>
  </si>
  <si>
    <t>Ocak-Aralık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</si>
</sst>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3" xfId="0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0" fillId="0" borderId="13" xfId="0" applyNumberFormat="1" applyBorder="1" applyAlignment="1">
      <alignment horizontal="right"/>
    </xf>
    <xf numFmtId="3" fontId="5" fillId="0" borderId="0" xfId="0" applyNumberFormat="1" applyFont="1"/>
    <xf numFmtId="0" fontId="6" fillId="0" borderId="0" xfId="0" applyFont="1"/>
    <xf numFmtId="10" fontId="2" fillId="0" borderId="0" xfId="0" applyNumberFormat="1" applyFont="1"/>
    <xf numFmtId="0" fontId="0" fillId="0" borderId="3" xfId="0" applyBorder="1" applyAlignment="1">
      <alignment wrapText="1"/>
    </xf>
    <xf numFmtId="0" fontId="7" fillId="0" borderId="3" xfId="0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left" wrapText="1"/>
    </xf>
    <xf numFmtId="3" fontId="4" fillId="0" borderId="1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left" wrapText="1"/>
    </xf>
    <xf numFmtId="0" fontId="8" fillId="0" borderId="0" xfId="0" applyFont="1"/>
    <xf numFmtId="3" fontId="1" fillId="0" borderId="0" xfId="0" applyNumberFormat="1" applyFont="1"/>
    <xf numFmtId="164" fontId="4" fillId="0" borderId="13" xfId="0" applyNumberFormat="1" applyFont="1" applyBorder="1" applyAlignment="1">
      <alignment horizontal="right"/>
    </xf>
    <xf numFmtId="0" fontId="0" fillId="2" borderId="0" xfId="0" applyFill="1"/>
    <xf numFmtId="0" fontId="1" fillId="0" borderId="0" xfId="0" applyFont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ECA0-8C2F-46ED-A411-9FB0F9BCC462}">
  <dimension ref="A1:AF55"/>
  <sheetViews>
    <sheetView tabSelected="1" workbookViewId="0">
      <selection activeCell="D17" sqref="D17"/>
    </sheetView>
  </sheetViews>
  <sheetFormatPr defaultColWidth="9.109375" defaultRowHeight="15.6" x14ac:dyDescent="0.3"/>
  <cols>
    <col min="1" max="1" width="5.44140625" style="2" customWidth="1"/>
    <col min="2" max="2" width="40.88671875" style="2" customWidth="1"/>
    <col min="3" max="3" width="34" style="2" customWidth="1"/>
    <col min="4" max="4" width="24.88671875" style="2" customWidth="1"/>
    <col min="5" max="5" width="29.33203125" style="2" customWidth="1"/>
    <col min="6" max="6" width="32.44140625" style="2" customWidth="1"/>
    <col min="7" max="7" width="24.33203125" style="2" customWidth="1"/>
    <col min="8" max="8" width="24" style="2" customWidth="1"/>
    <col min="9" max="10" width="24.88671875" style="2" customWidth="1"/>
    <col min="11" max="11" width="21.6640625" style="2" customWidth="1"/>
    <col min="12" max="12" width="28.6640625" style="2" customWidth="1"/>
    <col min="13" max="13" width="24.88671875" style="2" customWidth="1"/>
    <col min="14" max="15" width="24.109375" style="2" bestFit="1" customWidth="1"/>
    <col min="16" max="16" width="25" style="2" customWidth="1"/>
    <col min="17" max="17" width="23.88671875" style="2" customWidth="1"/>
    <col min="18" max="16384" width="9.109375" style="2"/>
  </cols>
  <sheetData>
    <row r="1" spans="1:16" ht="16.8" customHeight="1" x14ac:dyDescent="0.3">
      <c r="A1" s="2" t="s">
        <v>0</v>
      </c>
    </row>
    <row r="2" spans="1:16" customFormat="1" ht="16.8" customHeight="1" x14ac:dyDescent="0.3">
      <c r="B2" s="53" t="s">
        <v>1</v>
      </c>
      <c r="C2" s="3"/>
      <c r="D2" s="3"/>
      <c r="E2" s="3"/>
      <c r="F2" s="3"/>
      <c r="G2" s="3"/>
      <c r="H2" s="3"/>
      <c r="I2" s="3"/>
    </row>
    <row r="3" spans="1:16" customFormat="1" ht="16.8" customHeight="1" x14ac:dyDescent="0.3"/>
    <row r="4" spans="1:16" customFormat="1" ht="16.8" customHeight="1" x14ac:dyDescent="0.3">
      <c r="B4" s="4"/>
      <c r="C4" s="5"/>
      <c r="D4" s="6"/>
      <c r="E4" s="6"/>
      <c r="F4" s="6"/>
      <c r="G4" s="6"/>
      <c r="H4" s="6"/>
      <c r="I4" s="6"/>
      <c r="J4" s="6"/>
    </row>
    <row r="5" spans="1:16" customFormat="1" ht="16.8" customHeight="1" x14ac:dyDescent="0.3">
      <c r="B5" s="7" t="s">
        <v>2</v>
      </c>
      <c r="C5" s="5"/>
      <c r="D5" s="23" t="s">
        <v>31</v>
      </c>
      <c r="E5" s="23" t="s">
        <v>32</v>
      </c>
      <c r="F5" s="23" t="s">
        <v>33</v>
      </c>
      <c r="G5" s="37" t="s">
        <v>34</v>
      </c>
      <c r="H5" s="37" t="s">
        <v>35</v>
      </c>
      <c r="I5" s="37" t="s">
        <v>36</v>
      </c>
      <c r="J5" s="37" t="s">
        <v>37</v>
      </c>
    </row>
    <row r="6" spans="1:16" customFormat="1" ht="16.8" customHeight="1" x14ac:dyDescent="0.3">
      <c r="B6" s="7" t="s">
        <v>3</v>
      </c>
      <c r="C6" s="5"/>
      <c r="D6" s="8">
        <v>104532</v>
      </c>
      <c r="E6" s="8">
        <f>+F6-D6</f>
        <v>41979.73000000001</v>
      </c>
      <c r="F6" s="8">
        <v>146511.73000000001</v>
      </c>
      <c r="G6" s="8">
        <f>+H6-F6</f>
        <v>58262.489999999991</v>
      </c>
      <c r="H6" s="8">
        <v>204774.22</v>
      </c>
      <c r="I6" s="8">
        <f>+J6-H6</f>
        <v>98848.16</v>
      </c>
      <c r="J6" s="8">
        <v>303622.38</v>
      </c>
    </row>
    <row r="7" spans="1:16" customFormat="1" ht="16.8" customHeight="1" x14ac:dyDescent="0.3">
      <c r="B7" s="7" t="s">
        <v>4</v>
      </c>
      <c r="C7" s="5"/>
      <c r="D7" s="8">
        <v>9463</v>
      </c>
      <c r="E7" s="8">
        <f t="shared" ref="E7:E8" si="0">+F7-D7</f>
        <v>2531</v>
      </c>
      <c r="F7" s="8">
        <v>11994</v>
      </c>
      <c r="G7" s="8">
        <f t="shared" ref="G7:G8" si="1">+H7-F7</f>
        <v>10830.869999999999</v>
      </c>
      <c r="H7" s="8">
        <v>22824.87</v>
      </c>
      <c r="I7" s="8">
        <f>+J7-H7</f>
        <v>5076.9000000000015</v>
      </c>
      <c r="J7" s="8">
        <v>27901.77</v>
      </c>
    </row>
    <row r="8" spans="1:16" customFormat="1" ht="16.8" customHeight="1" x14ac:dyDescent="0.3">
      <c r="B8" s="7" t="s">
        <v>5</v>
      </c>
      <c r="C8" s="5"/>
      <c r="D8" s="8">
        <v>558397</v>
      </c>
      <c r="E8" s="8">
        <f t="shared" si="0"/>
        <v>294391.62</v>
      </c>
      <c r="F8" s="8">
        <v>852788.62</v>
      </c>
      <c r="G8" s="8">
        <f t="shared" si="1"/>
        <v>278686.24000000011</v>
      </c>
      <c r="H8" s="8">
        <v>1131474.8600000001</v>
      </c>
      <c r="I8" s="8">
        <f>+J8-H8</f>
        <v>325115.55999999982</v>
      </c>
      <c r="J8" s="8">
        <v>1456590.42</v>
      </c>
    </row>
    <row r="9" spans="1:16" customFormat="1" ht="16.8" customHeight="1" x14ac:dyDescent="0.3">
      <c r="B9" s="7" t="s">
        <v>6</v>
      </c>
      <c r="C9" s="5"/>
      <c r="D9" s="8">
        <f>SUM(D6:D8)</f>
        <v>672392</v>
      </c>
      <c r="E9" s="8">
        <f>SUM(E6:E8)</f>
        <v>338902.35</v>
      </c>
      <c r="F9" s="8">
        <f>+F6+F7+F8</f>
        <v>1011294.35</v>
      </c>
      <c r="G9" s="8">
        <f>+H9-F9</f>
        <v>347779.60000000021</v>
      </c>
      <c r="H9" s="8">
        <f>+H6+H7+H8</f>
        <v>1359073.9500000002</v>
      </c>
      <c r="I9" s="8">
        <f>+J9-H9</f>
        <v>429040.61999999965</v>
      </c>
      <c r="J9" s="8">
        <f>+J6+J7+J8</f>
        <v>1788114.5699999998</v>
      </c>
    </row>
    <row r="10" spans="1:16" customFormat="1" ht="16.8" customHeight="1" x14ac:dyDescent="0.3">
      <c r="B10" s="7" t="s">
        <v>7</v>
      </c>
      <c r="C10" s="5"/>
      <c r="D10" s="8">
        <v>541000311</v>
      </c>
      <c r="E10" s="8">
        <v>552437001</v>
      </c>
      <c r="F10" s="8">
        <v>546576879</v>
      </c>
      <c r="G10" s="8">
        <v>608202748.55999994</v>
      </c>
      <c r="H10" s="8">
        <v>568112801.125054</v>
      </c>
      <c r="I10" s="8">
        <v>645433727.39107692</v>
      </c>
      <c r="J10" s="8">
        <v>588136148</v>
      </c>
    </row>
    <row r="11" spans="1:16" customFormat="1" ht="16.8" customHeight="1" x14ac:dyDescent="0.3">
      <c r="B11" s="7" t="s">
        <v>8</v>
      </c>
      <c r="C11" s="5"/>
      <c r="D11" s="9">
        <f t="shared" ref="D11:E11" si="2">+D9/D10*100</f>
        <v>0.12428680470758545</v>
      </c>
      <c r="E11" s="9">
        <f t="shared" si="2"/>
        <v>6.1346786943403876E-2</v>
      </c>
      <c r="F11" s="47">
        <f>+F9/F10*100</f>
        <v>0.18502325818286214</v>
      </c>
      <c r="G11" s="47">
        <f t="shared" ref="G11:H11" si="3">+G9/G10*100</f>
        <v>5.7181523895348085E-2</v>
      </c>
      <c r="H11" s="47">
        <f t="shared" si="3"/>
        <v>0.2392260739959701</v>
      </c>
      <c r="I11" s="9">
        <f>+I9/I10*100</f>
        <v>6.6473225955240203E-2</v>
      </c>
      <c r="J11" s="9">
        <f>+J9/J10*100</f>
        <v>0.3040307207915402</v>
      </c>
    </row>
    <row r="12" spans="1:16" customFormat="1" ht="16.8" customHeight="1" x14ac:dyDescent="0.3"/>
    <row r="13" spans="1:16" customFormat="1" ht="16.8" hidden="1" customHeight="1" x14ac:dyDescent="0.3"/>
    <row r="14" spans="1:16" customFormat="1" ht="16.8" customHeight="1" x14ac:dyDescent="0.3">
      <c r="B14" s="10" t="s">
        <v>9</v>
      </c>
      <c r="C14" s="10"/>
      <c r="D14" s="10"/>
      <c r="E14" s="10"/>
      <c r="F14" s="10"/>
    </row>
    <row r="15" spans="1:16" customFormat="1" ht="16.8" customHeight="1" x14ac:dyDescent="0.3">
      <c r="E15" s="1"/>
      <c r="H15" s="1"/>
      <c r="J15" s="1"/>
      <c r="P15" s="1"/>
    </row>
    <row r="16" spans="1:16" customFormat="1" ht="16.8" customHeight="1" x14ac:dyDescent="0.3">
      <c r="B16" s="11" t="s">
        <v>10</v>
      </c>
      <c r="C16" s="12" t="s">
        <v>10</v>
      </c>
      <c r="D16" s="13" t="s">
        <v>10</v>
      </c>
      <c r="E16" s="1"/>
      <c r="H16" s="1"/>
    </row>
    <row r="17" spans="1:10" customFormat="1" ht="16.8" customHeight="1" x14ac:dyDescent="0.3">
      <c r="B17" s="54" t="s">
        <v>11</v>
      </c>
      <c r="C17" s="55"/>
      <c r="D17" s="14" t="s">
        <v>10</v>
      </c>
      <c r="E17" s="1"/>
      <c r="H17" s="1"/>
      <c r="J17" s="1"/>
    </row>
    <row r="18" spans="1:10" customFormat="1" ht="16.8" customHeight="1" x14ac:dyDescent="0.3">
      <c r="B18" s="14"/>
      <c r="C18" s="15"/>
      <c r="D18" s="14"/>
      <c r="E18" s="1"/>
      <c r="H18" s="1"/>
    </row>
    <row r="19" spans="1:10" customFormat="1" ht="16.8" customHeight="1" x14ac:dyDescent="0.3">
      <c r="B19" s="14" t="s">
        <v>12</v>
      </c>
      <c r="C19" s="16">
        <v>0.03</v>
      </c>
      <c r="D19" s="14"/>
      <c r="H19" s="1"/>
    </row>
    <row r="20" spans="1:10" customFormat="1" ht="16.8" customHeight="1" x14ac:dyDescent="0.3">
      <c r="B20" s="14" t="s">
        <v>13</v>
      </c>
      <c r="C20" s="16">
        <v>5.0000000000000001E-3</v>
      </c>
      <c r="D20" s="14" t="s">
        <v>0</v>
      </c>
    </row>
    <row r="21" spans="1:10" customFormat="1" ht="16.8" customHeight="1" x14ac:dyDescent="0.3">
      <c r="B21" s="14" t="s">
        <v>14</v>
      </c>
      <c r="C21" s="16">
        <v>5.0000000000000001E-3</v>
      </c>
      <c r="D21" s="14" t="s">
        <v>10</v>
      </c>
    </row>
    <row r="22" spans="1:10" customFormat="1" ht="16.8" customHeight="1" x14ac:dyDescent="0.3">
      <c r="B22" s="14" t="s">
        <v>15</v>
      </c>
      <c r="C22" s="48">
        <v>3.5000000000000001E-3</v>
      </c>
      <c r="D22" s="14" t="s">
        <v>10</v>
      </c>
    </row>
    <row r="23" spans="1:10" customFormat="1" ht="16.8" customHeight="1" x14ac:dyDescent="0.3">
      <c r="B23" s="14" t="s">
        <v>16</v>
      </c>
      <c r="C23" s="16">
        <v>1.1249999999999999E-3</v>
      </c>
      <c r="D23" s="14" t="s">
        <v>10</v>
      </c>
    </row>
    <row r="24" spans="1:10" customFormat="1" ht="16.8" customHeight="1" x14ac:dyDescent="0.3">
      <c r="B24" s="14" t="s">
        <v>17</v>
      </c>
      <c r="C24" s="16" t="s">
        <v>29</v>
      </c>
      <c r="D24" s="14" t="s">
        <v>10</v>
      </c>
    </row>
    <row r="25" spans="1:10" customFormat="1" ht="16.8" customHeight="1" x14ac:dyDescent="0.3">
      <c r="B25" s="14" t="s">
        <v>18</v>
      </c>
      <c r="C25" s="16">
        <v>0.02</v>
      </c>
      <c r="D25" s="14" t="s">
        <v>10</v>
      </c>
    </row>
    <row r="26" spans="1:10" customFormat="1" ht="16.8" customHeight="1" x14ac:dyDescent="0.3">
      <c r="B26" s="17" t="s">
        <v>19</v>
      </c>
      <c r="C26" s="18"/>
      <c r="D26" s="14" t="s">
        <v>10</v>
      </c>
    </row>
    <row r="27" spans="1:10" customFormat="1" ht="16.8" customHeight="1" x14ac:dyDescent="0.3">
      <c r="A27" s="52"/>
      <c r="B27" s="52"/>
    </row>
    <row r="28" spans="1:10" customFormat="1" ht="16.8" hidden="1" customHeight="1" x14ac:dyDescent="0.3">
      <c r="H28" t="s">
        <v>0</v>
      </c>
    </row>
    <row r="29" spans="1:10" customFormat="1" ht="16.8" customHeight="1" x14ac:dyDescent="0.3">
      <c r="B29" s="19" t="s">
        <v>20</v>
      </c>
      <c r="C29" s="3"/>
      <c r="D29" s="3"/>
      <c r="E29" s="3"/>
      <c r="F29" s="3"/>
      <c r="G29" s="3"/>
      <c r="H29" s="3"/>
      <c r="I29" s="3"/>
    </row>
    <row r="30" spans="1:10" customFormat="1" ht="16.8" customHeight="1" x14ac:dyDescent="0.3"/>
    <row r="31" spans="1:10" customFormat="1" ht="16.8" customHeight="1" x14ac:dyDescent="0.3">
      <c r="B31" s="20"/>
      <c r="C31" s="21"/>
      <c r="D31" s="6"/>
      <c r="E31" s="6"/>
      <c r="F31" s="6"/>
      <c r="G31" s="6"/>
      <c r="H31" s="6"/>
      <c r="I31" s="43"/>
      <c r="J31" s="43"/>
    </row>
    <row r="32" spans="1:10" customFormat="1" ht="16.8" customHeight="1" x14ac:dyDescent="0.3">
      <c r="B32" s="7" t="s">
        <v>2</v>
      </c>
      <c r="C32" s="5"/>
      <c r="D32" s="37" t="s">
        <v>31</v>
      </c>
      <c r="E32" s="23" t="s">
        <v>32</v>
      </c>
      <c r="F32" s="23" t="s">
        <v>33</v>
      </c>
      <c r="G32" s="37" t="s">
        <v>34</v>
      </c>
      <c r="H32" s="37" t="s">
        <v>35</v>
      </c>
      <c r="I32" s="23" t="s">
        <v>36</v>
      </c>
      <c r="J32" s="23" t="s">
        <v>37</v>
      </c>
    </row>
    <row r="33" spans="2:32" customFormat="1" ht="16.8" customHeight="1" x14ac:dyDescent="0.3">
      <c r="B33" s="7" t="s">
        <v>21</v>
      </c>
      <c r="C33" s="22"/>
      <c r="D33" s="37" t="s">
        <v>28</v>
      </c>
      <c r="E33" s="23" t="s">
        <v>28</v>
      </c>
      <c r="F33" s="23" t="s">
        <v>28</v>
      </c>
      <c r="G33" s="37" t="s">
        <v>28</v>
      </c>
      <c r="H33" s="37" t="s">
        <v>28</v>
      </c>
      <c r="I33" s="23" t="s">
        <v>28</v>
      </c>
      <c r="J33" s="23" t="s">
        <v>28</v>
      </c>
    </row>
    <row r="34" spans="2:32" customFormat="1" ht="16.8" customHeight="1" x14ac:dyDescent="0.3">
      <c r="B34" s="7" t="s">
        <v>22</v>
      </c>
      <c r="C34" s="5"/>
      <c r="D34" s="39">
        <v>426413</v>
      </c>
      <c r="E34" s="36">
        <f t="shared" ref="E34" si="4">+F34-D34</f>
        <v>435184</v>
      </c>
      <c r="F34" s="39">
        <v>861597</v>
      </c>
      <c r="G34" s="36">
        <f>+H34-F34</f>
        <v>479015.02</v>
      </c>
      <c r="H34" s="39">
        <v>1340612.02</v>
      </c>
      <c r="I34" s="8">
        <f>+J34-H34</f>
        <v>507894.01</v>
      </c>
      <c r="J34" s="24">
        <v>1848506.03</v>
      </c>
    </row>
    <row r="35" spans="2:32" customFormat="1" ht="16.8" customHeight="1" x14ac:dyDescent="0.3">
      <c r="B35" s="7" t="s">
        <v>23</v>
      </c>
      <c r="C35" s="5"/>
      <c r="D35" s="34"/>
      <c r="E35" s="8"/>
      <c r="F35" s="24"/>
      <c r="G35" s="40"/>
      <c r="H35" s="35"/>
      <c r="I35" s="45"/>
      <c r="J35" s="46"/>
    </row>
    <row r="36" spans="2:32" customFormat="1" ht="16.8" customHeight="1" x14ac:dyDescent="0.3">
      <c r="B36" s="7" t="s">
        <v>22</v>
      </c>
      <c r="C36" s="5"/>
      <c r="D36" s="34"/>
      <c r="E36" s="8"/>
      <c r="F36" s="23"/>
      <c r="G36" s="40"/>
      <c r="H36" s="34"/>
      <c r="I36" s="45"/>
      <c r="J36" s="44"/>
    </row>
    <row r="37" spans="2:32" customFormat="1" ht="46.2" customHeight="1" x14ac:dyDescent="0.3">
      <c r="B37" s="7" t="s">
        <v>24</v>
      </c>
      <c r="C37" s="5"/>
      <c r="D37" s="38" t="s">
        <v>30</v>
      </c>
      <c r="E37" s="33" t="s">
        <v>30</v>
      </c>
      <c r="F37" s="33" t="s">
        <v>30</v>
      </c>
      <c r="G37" s="42" t="s">
        <v>30</v>
      </c>
      <c r="H37" s="42" t="s">
        <v>30</v>
      </c>
      <c r="I37" s="33" t="s">
        <v>30</v>
      </c>
      <c r="J37" s="33" t="s">
        <v>30</v>
      </c>
    </row>
    <row r="38" spans="2:32" customFormat="1" ht="16.8" customHeight="1" x14ac:dyDescent="0.3">
      <c r="B38" s="7" t="s">
        <v>22</v>
      </c>
      <c r="C38" s="5"/>
      <c r="D38" s="36">
        <f>90000+183750+480000</f>
        <v>753750</v>
      </c>
      <c r="E38" s="36">
        <f t="shared" ref="E38" si="5">+F38-D38</f>
        <v>240000</v>
      </c>
      <c r="F38" s="36">
        <f>225000+183750+585000</f>
        <v>993750</v>
      </c>
      <c r="G38" s="36">
        <f>+H38-F38</f>
        <v>285000</v>
      </c>
      <c r="H38" s="36">
        <f>405000+183750+690000</f>
        <v>1278750</v>
      </c>
      <c r="I38" s="8">
        <f>+J38-H38</f>
        <v>240000</v>
      </c>
      <c r="J38" s="8">
        <f>540000+183750+795000</f>
        <v>1518750</v>
      </c>
    </row>
    <row r="39" spans="2:32" customFormat="1" ht="16.8" customHeight="1" x14ac:dyDescent="0.3">
      <c r="B39" s="7" t="s">
        <v>25</v>
      </c>
      <c r="C39" s="5"/>
      <c r="D39" s="34"/>
      <c r="E39" s="34"/>
      <c r="F39" s="34"/>
      <c r="G39" s="34"/>
      <c r="H39" s="34"/>
      <c r="I39" s="44"/>
      <c r="J39" s="44"/>
      <c r="K39" s="2"/>
      <c r="L39" s="49"/>
      <c r="N39" s="2"/>
      <c r="P39" s="2"/>
    </row>
    <row r="40" spans="2:32" customFormat="1" ht="16.8" customHeight="1" x14ac:dyDescent="0.3">
      <c r="B40" s="7" t="s">
        <v>22</v>
      </c>
      <c r="C40" s="5"/>
      <c r="D40" s="35"/>
      <c r="E40" s="35"/>
      <c r="F40" s="40"/>
      <c r="G40" s="35"/>
      <c r="H40" s="40"/>
      <c r="I40" s="46"/>
      <c r="J40" s="45"/>
      <c r="K40" s="2"/>
      <c r="L40" s="50"/>
      <c r="M40" s="50"/>
      <c r="N40" s="2"/>
      <c r="P40" s="2"/>
    </row>
    <row r="41" spans="2:32" customFormat="1" ht="16.8" customHeight="1" x14ac:dyDescent="0.3">
      <c r="B41" s="25" t="s">
        <v>7</v>
      </c>
      <c r="C41" s="21"/>
      <c r="D41" s="36">
        <v>541000311</v>
      </c>
      <c r="E41" s="36">
        <v>552437001</v>
      </c>
      <c r="F41" s="36">
        <v>546576879</v>
      </c>
      <c r="G41" s="36">
        <v>608202748.55999994</v>
      </c>
      <c r="H41" s="36">
        <v>568112801.125054</v>
      </c>
      <c r="I41" s="8">
        <v>645433727.39107692</v>
      </c>
      <c r="J41" s="8">
        <v>588136148</v>
      </c>
    </row>
    <row r="42" spans="2:32" customFormat="1" ht="16.8" customHeight="1" x14ac:dyDescent="0.3">
      <c r="B42" s="25" t="s">
        <v>26</v>
      </c>
      <c r="C42" s="26"/>
      <c r="D42" s="41"/>
      <c r="E42" s="41"/>
      <c r="F42" s="41"/>
      <c r="G42" s="41"/>
      <c r="H42" s="41"/>
      <c r="I42" s="9"/>
      <c r="J42" s="9"/>
    </row>
    <row r="43" spans="2:32" customFormat="1" ht="16.8" customHeight="1" x14ac:dyDescent="0.3">
      <c r="B43" s="27" t="s">
        <v>27</v>
      </c>
      <c r="C43" s="28"/>
      <c r="D43" s="51">
        <f>(+D34+D38+D40)/D41*100</f>
        <v>0.21814460657491194</v>
      </c>
      <c r="E43" s="51">
        <f t="shared" ref="E43" si="6">(+E34+E38+E40)/E41*100</f>
        <v>0.12221918495281964</v>
      </c>
      <c r="F43" s="51">
        <f>(+F34+F38+F40)/F41*100</f>
        <v>0.33944849686918427</v>
      </c>
      <c r="G43" s="51">
        <f>(+G34+G38+G40)/G41*100</f>
        <v>0.12561847538652302</v>
      </c>
      <c r="H43" s="51">
        <f>(+H34+H38+H40)/H41*100</f>
        <v>0.46106372093935993</v>
      </c>
      <c r="I43" s="29">
        <f>(+I34+I38+I40)/I41*100</f>
        <v>0.11587464030165888</v>
      </c>
      <c r="J43" s="29">
        <f>(+J34+J38+J40)/J41*100</f>
        <v>0.57253002411951737</v>
      </c>
    </row>
    <row r="44" spans="2:32" customFormat="1" ht="16.8" customHeight="1" x14ac:dyDescent="0.3"/>
    <row r="45" spans="2:32" customFormat="1" ht="16.8" customHeight="1" x14ac:dyDescent="0.3">
      <c r="B45" s="2"/>
      <c r="C45" s="2"/>
      <c r="D45" s="2"/>
      <c r="E45" s="1"/>
    </row>
    <row r="46" spans="2:32" ht="16.8" customHeight="1" x14ac:dyDescent="0.3">
      <c r="E46" s="1"/>
      <c r="F46" s="30"/>
      <c r="G46" s="31"/>
      <c r="H46" s="31"/>
      <c r="I46" s="31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2:32" ht="16.8" customHeight="1" x14ac:dyDescent="0.3">
      <c r="E47" s="1"/>
      <c r="F47" s="3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2:32" x14ac:dyDescent="0.3">
      <c r="E48" s="1"/>
    </row>
    <row r="49" spans="5:5" x14ac:dyDescent="0.3">
      <c r="E49" s="1"/>
    </row>
    <row r="50" spans="5:5" x14ac:dyDescent="0.3">
      <c r="E50" s="1"/>
    </row>
    <row r="51" spans="5:5" x14ac:dyDescent="0.3">
      <c r="E51" s="1"/>
    </row>
    <row r="52" spans="5:5" x14ac:dyDescent="0.3">
      <c r="E52" s="1"/>
    </row>
    <row r="53" spans="5:5" x14ac:dyDescent="0.3">
      <c r="E53" s="1"/>
    </row>
    <row r="54" spans="5:5" x14ac:dyDescent="0.3">
      <c r="E54" s="1"/>
    </row>
    <row r="55" spans="5:5" x14ac:dyDescent="0.3">
      <c r="E55" s="1"/>
    </row>
  </sheetData>
  <mergeCells count="1">
    <mergeCell ref="B17:C17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isyatrortmuh@outlook.com</cp:lastModifiedBy>
  <cp:lastPrinted>2024-10-10T07:24:29Z</cp:lastPrinted>
  <dcterms:created xsi:type="dcterms:W3CDTF">2013-07-12T08:24:34Z</dcterms:created>
  <dcterms:modified xsi:type="dcterms:W3CDTF">2026-01-09T09:24:12Z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